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50277_Manutenzione CISCO\01_RdO\"/>
    </mc:Choice>
  </mc:AlternateContent>
  <xr:revisionPtr revIDLastSave="0" documentId="13_ncr:1_{53F930BF-F41D-471B-B74D-715283063ECC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E" sheetId="2" r:id="rId1"/>
  </sheets>
  <definedNames>
    <definedName name="_xlnm._FilterDatabase" localSheetId="0" hidden="1">OE!$A$7:$E$8</definedName>
    <definedName name="_xlnm.Print_Area" localSheetId="0">OE!$A$6:$J$8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I37" i="2"/>
  <c r="J37" i="2" s="1"/>
  <c r="I38" i="2"/>
  <c r="J38" i="2" s="1"/>
  <c r="I39" i="2"/>
  <c r="J39" i="2" s="1"/>
  <c r="I40" i="2"/>
  <c r="J40" i="2" s="1"/>
  <c r="I41" i="2"/>
  <c r="J41" i="2" s="1"/>
  <c r="I36" i="2"/>
  <c r="J36" i="2" s="1"/>
  <c r="I28" i="2"/>
  <c r="J28" i="2" s="1"/>
  <c r="I29" i="2"/>
  <c r="J29" i="2" s="1"/>
  <c r="I30" i="2"/>
  <c r="J30" i="2" s="1"/>
  <c r="I31" i="2"/>
  <c r="J31" i="2" s="1"/>
  <c r="I32" i="2"/>
  <c r="J32" i="2" s="1"/>
  <c r="I23" i="2"/>
  <c r="J23" i="2" s="1"/>
  <c r="I24" i="2"/>
  <c r="J24" i="2" s="1"/>
  <c r="I25" i="2"/>
  <c r="J25" i="2" s="1"/>
  <c r="I26" i="2"/>
  <c r="J26" i="2" s="1"/>
  <c r="I22" i="2"/>
  <c r="J22" i="2" s="1"/>
  <c r="I15" i="2"/>
  <c r="J15" i="2" s="1"/>
  <c r="I16" i="2"/>
  <c r="J16" i="2" s="1"/>
  <c r="I17" i="2"/>
  <c r="J17" i="2" s="1"/>
  <c r="I18" i="2"/>
  <c r="J18" i="2" s="1"/>
  <c r="I14" i="2"/>
  <c r="J14" i="2" s="1"/>
  <c r="I9" i="2"/>
  <c r="I10" i="2"/>
  <c r="J10" i="2" s="1"/>
  <c r="I11" i="2"/>
  <c r="J11" i="2" s="1"/>
  <c r="I12" i="2"/>
  <c r="J12" i="2" s="1"/>
  <c r="I8" i="2"/>
  <c r="J8" i="2" s="1"/>
  <c r="F47" i="2"/>
  <c r="G36" i="2"/>
  <c r="F39" i="2"/>
  <c r="F36" i="2"/>
  <c r="A84" i="2"/>
  <c r="F32" i="2"/>
  <c r="F31" i="2"/>
  <c r="F30" i="2"/>
  <c r="F29" i="2"/>
  <c r="F28" i="2"/>
  <c r="F33" i="2" s="1"/>
  <c r="F23" i="2"/>
  <c r="F27" i="2" s="1"/>
  <c r="F24" i="2"/>
  <c r="F25" i="2"/>
  <c r="F26" i="2"/>
  <c r="F22" i="2"/>
  <c r="J33" i="2" l="1"/>
  <c r="J42" i="2"/>
  <c r="J27" i="2"/>
  <c r="F18" i="2" l="1"/>
  <c r="F17" i="2"/>
  <c r="F16" i="2"/>
  <c r="F15" i="2"/>
  <c r="J19" i="2"/>
  <c r="F14" i="2"/>
  <c r="F19" i="2" s="1"/>
  <c r="F11" i="2"/>
  <c r="F37" i="2"/>
  <c r="F38" i="2"/>
  <c r="F40" i="2"/>
  <c r="F41" i="2"/>
  <c r="F8" i="2"/>
  <c r="F10" i="2"/>
  <c r="F12" i="2"/>
  <c r="F42" i="2" l="1"/>
  <c r="F9" i="2"/>
  <c r="F13" i="2" s="1"/>
  <c r="J9" i="2"/>
  <c r="J13" i="2" s="1"/>
  <c r="F45" i="2" l="1"/>
  <c r="G28" i="2" l="1"/>
  <c r="G22" i="2"/>
  <c r="G14" i="2"/>
  <c r="F49" i="2" l="1"/>
  <c r="F53" i="2" s="1"/>
</calcChain>
</file>

<file path=xl/sharedStrings.xml><?xml version="1.0" encoding="utf-8"?>
<sst xmlns="http://schemas.openxmlformats.org/spreadsheetml/2006/main" count="125" uniqueCount="84">
  <si>
    <t>NR</t>
  </si>
  <si>
    <t>ONERI DELLA SICUREZZA NON SOGGETTI A RIBASSO</t>
  </si>
  <si>
    <t>% RIBASSO OFFERTO</t>
  </si>
  <si>
    <t>Dichiarazione da compilare a cura del Concorrente</t>
  </si>
  <si>
    <t>u.m.</t>
  </si>
  <si>
    <t>Q.tà</t>
  </si>
  <si>
    <t>gg/uu</t>
  </si>
  <si>
    <t>IMPORTO UNITARIO OFFERTO AL NETTO DI RIBASSO</t>
  </si>
  <si>
    <t>TARIFFA OFFERTA AL NETTO DI RIBASSO</t>
  </si>
  <si>
    <t>IMPORTO TOTALE OFFERTO AL NETTO DI RIBASSO</t>
  </si>
  <si>
    <t>1.1</t>
  </si>
  <si>
    <t>1.2</t>
  </si>
  <si>
    <t>1.3</t>
  </si>
  <si>
    <t>1.4</t>
  </si>
  <si>
    <t>3.1</t>
  </si>
  <si>
    <t>3.2</t>
  </si>
  <si>
    <t>3.3</t>
  </si>
  <si>
    <t>3.4</t>
  </si>
  <si>
    <t>TOTALE IMPORTO A BASE D'ASTA</t>
  </si>
  <si>
    <t>Incidenza %</t>
  </si>
  <si>
    <t xml:space="preserve">RIBASSO MEDIO PONDERATO OFFERTO </t>
  </si>
  <si>
    <t>TOTALE IMPORTO OFFERTO</t>
  </si>
  <si>
    <t>(Indicare con una x)</t>
  </si>
  <si>
    <t>INOLTRE DICHIARA
che, ai sensi dell’art. 108, comma 9, del Codice</t>
  </si>
  <si>
    <r>
      <rPr>
        <b/>
        <sz val="22"/>
        <rFont val="Calibri Light"/>
        <family val="2"/>
        <scheme val="major"/>
      </rPr>
      <t>COSTI RELATIVI ALLA SICUREZZA DA RISCHIO SPECIFICO (o aziendali)</t>
    </r>
    <r>
      <rPr>
        <sz val="22"/>
        <rFont val="Calibri Light"/>
        <family val="2"/>
        <scheme val="major"/>
      </rPr>
      <t xml:space="preserve">
Tali costi risultano congrui rispetto all’entità ed alle caratteristiche delle prestazioni oggetto dell’appalto</t>
    </r>
  </si>
  <si>
    <t>oppure</t>
  </si>
  <si>
    <r>
      <t xml:space="preserve">I COSTI DELLA MANODOPERA </t>
    </r>
    <r>
      <rPr>
        <sz val="22"/>
        <rFont val="Calibri Light"/>
        <family val="2"/>
        <scheme val="major"/>
      </rPr>
      <t>sono pari o superiori a quelli indicati nei documenti a base di gara</t>
    </r>
  </si>
  <si>
    <r>
      <t xml:space="preserve">I COSTI DELLA MANODOPERA sono pari ad €                                                                            
</t>
    </r>
    <r>
      <rPr>
        <sz val="22"/>
        <rFont val="Calibri Light"/>
        <family val="2"/>
        <scheme val="maj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</si>
  <si>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Documento informatico firmato digitalmente ai sensi del D. Lgs. n. 82/2005 s.m.i. e norme collegate, il quale sostituisce il documento cartaceo e la firma autografa.</t>
  </si>
  <si>
    <t>14. SCHEMA DI OFFERTA ECONOMICA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</si>
  <si>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Calibri Light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Calibri Light"/>
        <family val="2"/>
        <scheme val="major"/>
      </rPr>
      <t xml:space="preserve"> i seguenti ribassi %</t>
    </r>
    <r>
      <rPr>
        <sz val="22"/>
        <color theme="1"/>
        <rFont val="Calibri Light"/>
        <family val="2"/>
        <scheme val="major"/>
      </rPr>
      <t xml:space="preserve">  relativi l’appalto in oggetto, da applicarsi sugli importi unitari a base di gara, al netto di IVA, nonché degli oneri della sicurezza</t>
    </r>
  </si>
  <si>
    <t>4.1</t>
  </si>
  <si>
    <t>4.2</t>
  </si>
  <si>
    <t>2.1</t>
  </si>
  <si>
    <t>GARA EUROPEA A PROCEDURA APERTA PER L’APPALTO DI SERVIZI DI MANUTENZIONE E ASSISTENZA SISTEMISTICA DEGLI APPARATI CISCO DELLA RETE DI TELECOMUNICAZIONI DI AUTOSTRADE PER L’ITALIA S.P.A.</t>
  </si>
  <si>
    <t>canone trimestrale</t>
  </si>
  <si>
    <t>1.5</t>
  </si>
  <si>
    <t>2.2</t>
  </si>
  <si>
    <t>2.3</t>
  </si>
  <si>
    <t>2.4</t>
  </si>
  <si>
    <t>2.5</t>
  </si>
  <si>
    <t>ASSISTENZA TECNICA MANUTENZIONE HW CISCO - 2026</t>
  </si>
  <si>
    <t>ASSISTENZA TECNICA MANUTENZIONE HW CISCO - 2027</t>
  </si>
  <si>
    <t>ASSISTENZA TECNICA MANUTENZIONE HW CISCO - 2028</t>
  </si>
  <si>
    <t>ASSISTENZA TECNICA MANUTENZIONE HW CISCO - 2029</t>
  </si>
  <si>
    <t>ASSISTENZA TECNICA MANUTENZIONE HW CISCO - 2030</t>
  </si>
  <si>
    <t>3.5</t>
  </si>
  <si>
    <t>MANUTENZIONE HARDWARE CISCO (RIF. PAR. 2 CAPITOLATO TECNICO)</t>
  </si>
  <si>
    <t>AGGIORNAMENTO SOFTWARE CISCO (RIF. PAR. 3 CAPITOLATO TECNICO)</t>
  </si>
  <si>
    <t>caduno</t>
  </si>
  <si>
    <t>SERVIZIO DI ADVISORY TECNOLOGICO - SISTEMISTA SENIOR - 2026</t>
  </si>
  <si>
    <t>SERVIZIO DI ADVISORY TECNOLOGICO - SISTEMISTA SENIOR - 2027</t>
  </si>
  <si>
    <t>SERVIZIO DI ADVISORY TECNOLOGICO - SISTEMISTA SENIOR - 2028</t>
  </si>
  <si>
    <t>SERVIZIO DI ADVISORY TECNOLOGICO - SISTEMISTA SENIOR - 2029</t>
  </si>
  <si>
    <t>SERVIZIO DI ADVISORY TECNOLOGICO - SISTEMISTA SENIOR - 2030</t>
  </si>
  <si>
    <t>SERVIZIO DI AGGIORNAMENTO RELEASE SOFTWARE - 2026</t>
  </si>
  <si>
    <t>SERVIZIO DI AGGIORNAMENTO RELEASE SOFTWARE - 2027</t>
  </si>
  <si>
    <t>SERVIZIO DI AGGIORNAMENTO RELEASE SOFTWARE - 2028</t>
  </si>
  <si>
    <t>SERVIZIO DI AGGIORNAMENTO RELEASE SOFTWARE - 2029</t>
  </si>
  <si>
    <t>SERVIZIO DI AGGIORNAMENTO RELEASE SOFTWARE - 2030</t>
  </si>
  <si>
    <t>4.3</t>
  </si>
  <si>
    <t>4.4</t>
  </si>
  <si>
    <t>4.5</t>
  </si>
  <si>
    <t>ASSISTENZA SISTEMISTICA NETWORKING (RIF. PAR. 4 CAPITOLATO TECNICO)</t>
  </si>
  <si>
    <t>5.1</t>
  </si>
  <si>
    <t>5.2</t>
  </si>
  <si>
    <t>5.3</t>
  </si>
  <si>
    <t>5.4</t>
  </si>
  <si>
    <t>ASSISTENZA SISMETISTICA NETWORKING - 
Sistemista - 2029</t>
  </si>
  <si>
    <t>ASSISTENZA SISMETISTICA NETWORKING - 
Sistemista - 2030</t>
  </si>
  <si>
    <t>ASSISTENZA SISMETISTICA NETWORKING - 
Sistemista ON SITE- 2029</t>
  </si>
  <si>
    <t>ASSISTENZA SISMETISTICA NETWORKING - 
Sistemista ON SITE- 2030</t>
  </si>
  <si>
    <t>5.5</t>
  </si>
  <si>
    <t>5.6</t>
  </si>
  <si>
    <t>ASSISTENZA SISMETISTICA NETWORKING - 
Sistemista - 2028</t>
  </si>
  <si>
    <t>TOTALE IMPORTO</t>
  </si>
  <si>
    <r>
      <t xml:space="preserve">NOTA alla compilazione dello Schema di Offerta Economica
</t>
    </r>
    <r>
      <rPr>
        <sz val="24"/>
        <rFont val="Calibri Light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Calibri Light"/>
        <family val="2"/>
        <scheme val="major"/>
      </rPr>
      <t>VERDE</t>
    </r>
    <r>
      <rPr>
        <sz val="24"/>
        <rFont val="Calibri Light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F47 sarà utilizzato per determinare la graduatoria finale. Tale valore dovrà esser risportato altresì nell'apposita sezione della Busta C Economica.</t>
    </r>
  </si>
  <si>
    <t>IMPORTO UNITARIO A BASE D'ASTA (€)</t>
  </si>
  <si>
    <t>IMPORTO TOTALE A BASE D'ASTA (€)</t>
  </si>
  <si>
    <t>MANUTENZIONE CISCO - 2026</t>
  </si>
  <si>
    <t>MANUTENZIONE CISCO - 2027</t>
  </si>
  <si>
    <t>MANUTENZIONE CISCO - 2028</t>
  </si>
  <si>
    <t>MANUTENZIONE CISCO - 2029</t>
  </si>
  <si>
    <t>MANUTENZIONE CISCO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</si>
</sst>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Calibri Light"/>
      <family val="2"/>
      <scheme val="major"/>
    </font>
    <font>
      <b/>
      <sz val="22"/>
      <color rgb="FF000000"/>
      <name val="Calibri Light"/>
      <family val="2"/>
      <scheme val="major"/>
    </font>
    <font>
      <b/>
      <i/>
      <sz val="22"/>
      <color rgb="FF000000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sz val="22"/>
      <color theme="0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b/>
      <i/>
      <sz val="22"/>
      <name val="Calibri Light"/>
      <family val="2"/>
      <scheme val="major"/>
    </font>
    <font>
      <i/>
      <sz val="22"/>
      <name val="Calibri Light"/>
      <family val="2"/>
      <scheme val="major"/>
    </font>
    <font>
      <b/>
      <sz val="24"/>
      <name val="Calibri Light"/>
      <family val="2"/>
      <scheme val="major"/>
    </font>
    <font>
      <b/>
      <sz val="24"/>
      <color theme="9" tint="0.39997558519241921"/>
      <name val="Calibri Light"/>
      <family val="2"/>
      <scheme val="major"/>
    </font>
    <font>
      <sz val="24"/>
      <name val="Calibri Light"/>
      <family val="2"/>
      <scheme val="major"/>
    </font>
    <font>
      <b/>
      <u/>
      <sz val="22"/>
      <color theme="1"/>
      <name val="Calibri Light"/>
      <family val="2"/>
      <scheme val="major"/>
    </font>
    <font>
      <sz val="22"/>
      <color rgb="FF00B05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/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10" fillId="5" borderId="0" xfId="0" applyNumberFormat="1" applyFont="1" applyFill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vertical="center" wrapText="1"/>
    </xf>
    <xf numFmtId="10" fontId="4" fillId="0" borderId="0" xfId="1" applyNumberFormat="1" applyFont="1"/>
    <xf numFmtId="164" fontId="4" fillId="4" borderId="0" xfId="0" applyNumberFormat="1" applyFont="1" applyFill="1"/>
    <xf numFmtId="164" fontId="11" fillId="6" borderId="13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64" fontId="8" fillId="4" borderId="14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horizontal="center" vertical="center"/>
    </xf>
    <xf numFmtId="164" fontId="11" fillId="6" borderId="17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5" fontId="8" fillId="5" borderId="17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7" borderId="2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19" fillId="0" borderId="0" xfId="0" applyNumberFormat="1" applyFont="1"/>
    <xf numFmtId="0" fontId="19" fillId="0" borderId="0" xfId="0" applyFont="1"/>
    <xf numFmtId="164" fontId="19" fillId="0" borderId="0" xfId="0" applyNumberFormat="1" applyFont="1"/>
    <xf numFmtId="164" fontId="8" fillId="5" borderId="2" xfId="0" applyNumberFormat="1" applyFont="1" applyFill="1" applyBorder="1" applyAlignment="1">
      <alignment horizontal="center" vertical="center" wrapText="1"/>
    </xf>
    <xf numFmtId="9" fontId="4" fillId="0" borderId="0" xfId="1" applyFont="1"/>
    <xf numFmtId="9" fontId="8" fillId="5" borderId="2" xfId="1" applyFont="1" applyFill="1" applyBorder="1" applyAlignment="1">
      <alignment horizontal="center" vertical="center"/>
    </xf>
    <xf numFmtId="9" fontId="10" fillId="5" borderId="0" xfId="1" applyFont="1" applyFill="1" applyAlignment="1" applyProtection="1">
      <alignment horizontal="center" vertical="center"/>
      <protection locked="0"/>
    </xf>
    <xf numFmtId="9" fontId="4" fillId="4" borderId="0" xfId="1" applyFont="1" applyFill="1" applyAlignment="1" applyProtection="1">
      <alignment horizontal="center" vertical="center"/>
      <protection locked="0"/>
    </xf>
    <xf numFmtId="9" fontId="8" fillId="5" borderId="1" xfId="1" applyFont="1" applyFill="1" applyBorder="1" applyAlignment="1">
      <alignment horizontal="center" vertical="center"/>
    </xf>
    <xf numFmtId="9" fontId="8" fillId="5" borderId="0" xfId="1" applyFont="1" applyFill="1" applyAlignment="1" applyProtection="1">
      <alignment horizontal="center" vertical="center"/>
      <protection locked="0"/>
    </xf>
    <xf numFmtId="9" fontId="8" fillId="5" borderId="2" xfId="1" applyFont="1" applyFill="1" applyBorder="1" applyAlignment="1">
      <alignment vertical="center" wrapText="1"/>
    </xf>
    <xf numFmtId="9" fontId="8" fillId="4" borderId="0" xfId="1" applyFont="1" applyFill="1" applyAlignment="1">
      <alignment vertical="center" wrapText="1"/>
    </xf>
    <xf numFmtId="9" fontId="4" fillId="4" borderId="0" xfId="1" applyFont="1" applyFill="1"/>
    <xf numFmtId="9" fontId="12" fillId="4" borderId="0" xfId="1" applyFont="1" applyFill="1"/>
    <xf numFmtId="9" fontId="8" fillId="4" borderId="0" xfId="1" applyFont="1" applyFill="1" applyAlignment="1">
      <alignment horizontal="center" vertical="center"/>
    </xf>
    <xf numFmtId="9" fontId="8" fillId="4" borderId="0" xfId="1" applyFont="1" applyFill="1" applyBorder="1" applyAlignment="1">
      <alignment horizontal="center" vertical="center"/>
    </xf>
    <xf numFmtId="9" fontId="9" fillId="0" borderId="0" xfId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165" fontId="4" fillId="7" borderId="2" xfId="1" applyNumberFormat="1" applyFont="1" applyFill="1" applyBorder="1" applyAlignment="1" applyProtection="1">
      <alignment horizontal="center" vertical="center"/>
      <protection locked="0"/>
    </xf>
    <xf numFmtId="165" fontId="4" fillId="7" borderId="8" xfId="1" applyNumberFormat="1" applyFont="1" applyFill="1" applyBorder="1" applyAlignment="1" applyProtection="1">
      <alignment horizontal="center" vertical="center"/>
      <protection locked="0"/>
    </xf>
    <xf numFmtId="165" fontId="4" fillId="7" borderId="9" xfId="1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/>
    </xf>
    <xf numFmtId="10" fontId="4" fillId="3" borderId="8" xfId="1" applyNumberFormat="1" applyFont="1" applyFill="1" applyBorder="1" applyAlignment="1">
      <alignment horizontal="center" vertical="center"/>
    </xf>
    <xf numFmtId="10" fontId="4" fillId="3" borderId="9" xfId="1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4" fontId="11" fillId="6" borderId="16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Q84"/>
  <sheetViews>
    <sheetView showGridLines="0" tabSelected="1" topLeftCell="A4" zoomScale="40" zoomScaleNormal="40" zoomScaleSheetLayoutView="85" workbookViewId="0">
      <selection activeCell="H44" sqref="H44"/>
    </sheetView>
  </sheetViews>
  <sheetFormatPr defaultColWidth="8.77734375" defaultRowHeight="28.8" x14ac:dyDescent="0.55000000000000004"/>
  <cols>
    <col min="1" max="1" width="29.44140625" style="2" customWidth="1"/>
    <col min="2" max="2" width="103.44140625" style="2" customWidth="1"/>
    <col min="3" max="3" width="33.77734375" style="2" customWidth="1"/>
    <col min="4" max="4" width="17.5546875" style="2" customWidth="1"/>
    <col min="5" max="5" width="42.21875" style="2" customWidth="1"/>
    <col min="6" max="7" width="42.5546875" style="2" customWidth="1"/>
    <col min="8" max="8" width="51.21875" style="63" customWidth="1"/>
    <col min="9" max="9" width="48.33203125" style="2" customWidth="1"/>
    <col min="10" max="10" width="45.77734375" style="2" customWidth="1"/>
    <col min="11" max="11" width="33" style="2" customWidth="1"/>
    <col min="12" max="12" width="39" style="2" customWidth="1"/>
    <col min="13" max="16384" width="8.77734375" style="2"/>
  </cols>
  <sheetData>
    <row r="1" spans="1:12" ht="36.450000000000003" customHeight="1" thickBot="1" x14ac:dyDescent="0.6">
      <c r="A1" s="1" t="s">
        <v>3</v>
      </c>
    </row>
    <row r="2" spans="1:12" ht="104.1" customHeight="1" thickBot="1" x14ac:dyDescent="0.6">
      <c r="A2" s="76" t="s">
        <v>29</v>
      </c>
      <c r="B2" s="77"/>
      <c r="C2" s="77"/>
      <c r="D2" s="77"/>
      <c r="E2" s="77"/>
      <c r="F2" s="77"/>
      <c r="G2" s="77"/>
      <c r="H2" s="77"/>
      <c r="I2" s="77"/>
      <c r="J2" s="78"/>
      <c r="K2" s="3"/>
      <c r="L2" s="3"/>
    </row>
    <row r="3" spans="1:12" ht="121.05" customHeight="1" thickBot="1" x14ac:dyDescent="0.6">
      <c r="A3" s="82" t="s">
        <v>34</v>
      </c>
      <c r="B3" s="83"/>
      <c r="C3" s="83"/>
      <c r="D3" s="83"/>
      <c r="E3" s="83"/>
      <c r="F3" s="83"/>
      <c r="G3" s="83"/>
      <c r="H3" s="83"/>
      <c r="I3" s="83"/>
      <c r="J3" s="84"/>
    </row>
    <row r="4" spans="1:12" ht="342" customHeight="1" thickBot="1" x14ac:dyDescent="0.6">
      <c r="A4" s="79" t="s">
        <v>30</v>
      </c>
      <c r="B4" s="80"/>
      <c r="C4" s="80"/>
      <c r="D4" s="80"/>
      <c r="E4" s="80"/>
      <c r="F4" s="80"/>
      <c r="G4" s="80"/>
      <c r="H4" s="80"/>
      <c r="I4" s="80"/>
      <c r="J4" s="81"/>
      <c r="K4" s="4"/>
      <c r="L4" s="4"/>
    </row>
    <row r="5" spans="1:12" ht="9.6" customHeight="1" x14ac:dyDescent="0.55000000000000004"/>
    <row r="6" spans="1:12" ht="7.05" customHeight="1" x14ac:dyDescent="0.55000000000000004"/>
    <row r="7" spans="1:12" ht="130.19999999999999" customHeight="1" x14ac:dyDescent="0.55000000000000004">
      <c r="A7" s="35" t="s">
        <v>0</v>
      </c>
      <c r="B7" s="35" t="s">
        <v>47</v>
      </c>
      <c r="C7" s="34" t="s">
        <v>4</v>
      </c>
      <c r="D7" s="34" t="s">
        <v>5</v>
      </c>
      <c r="E7" s="35" t="s">
        <v>77</v>
      </c>
      <c r="F7" s="35" t="s">
        <v>78</v>
      </c>
      <c r="G7" s="35" t="s">
        <v>19</v>
      </c>
      <c r="H7" s="64" t="s">
        <v>2</v>
      </c>
      <c r="I7" s="35" t="s">
        <v>7</v>
      </c>
      <c r="J7" s="35" t="s">
        <v>9</v>
      </c>
    </row>
    <row r="8" spans="1:12" ht="57.6" customHeight="1" x14ac:dyDescent="0.55000000000000004">
      <c r="A8" s="5" t="s">
        <v>10</v>
      </c>
      <c r="B8" s="28" t="s">
        <v>79</v>
      </c>
      <c r="C8" s="6" t="s">
        <v>35</v>
      </c>
      <c r="D8" s="7">
        <v>3</v>
      </c>
      <c r="E8" s="8">
        <v>192471</v>
      </c>
      <c r="F8" s="8">
        <f>E8*D8</f>
        <v>577413</v>
      </c>
      <c r="G8" s="95">
        <f>F13/F45</f>
        <v>0.88864947518206527</v>
      </c>
      <c r="H8" s="87"/>
      <c r="I8" s="8">
        <f>E8-(E8*$H$8)</f>
        <v>192471</v>
      </c>
      <c r="J8" s="9">
        <f>I8*D8</f>
        <v>577413</v>
      </c>
      <c r="K8" s="19"/>
    </row>
    <row r="9" spans="1:12" ht="57.6" customHeight="1" x14ac:dyDescent="0.55000000000000004">
      <c r="A9" s="5" t="s">
        <v>11</v>
      </c>
      <c r="B9" s="28" t="s">
        <v>80</v>
      </c>
      <c r="C9" s="6" t="s">
        <v>35</v>
      </c>
      <c r="D9" s="7">
        <v>4</v>
      </c>
      <c r="E9" s="8">
        <v>203469</v>
      </c>
      <c r="F9" s="8">
        <f>E9*D9</f>
        <v>813876</v>
      </c>
      <c r="G9" s="96"/>
      <c r="H9" s="88"/>
      <c r="I9" s="8">
        <f t="shared" ref="I9:I12" si="0">E9-(E9*$H$8)</f>
        <v>203469</v>
      </c>
      <c r="J9" s="9">
        <f t="shared" ref="J9:J12" si="1">I9*D9</f>
        <v>813876</v>
      </c>
      <c r="K9" s="19"/>
    </row>
    <row r="10" spans="1:12" ht="57.6" customHeight="1" x14ac:dyDescent="0.55000000000000004">
      <c r="A10" s="5" t="s">
        <v>12</v>
      </c>
      <c r="B10" s="28" t="s">
        <v>81</v>
      </c>
      <c r="C10" s="6" t="s">
        <v>35</v>
      </c>
      <c r="D10" s="7">
        <v>4</v>
      </c>
      <c r="E10" s="8">
        <v>211825</v>
      </c>
      <c r="F10" s="8">
        <f>E10*D10</f>
        <v>847300</v>
      </c>
      <c r="G10" s="96"/>
      <c r="H10" s="88"/>
      <c r="I10" s="8">
        <f t="shared" si="0"/>
        <v>211825</v>
      </c>
      <c r="J10" s="9">
        <f t="shared" si="1"/>
        <v>847300</v>
      </c>
      <c r="K10" s="19"/>
    </row>
    <row r="11" spans="1:12" ht="57.45" customHeight="1" x14ac:dyDescent="0.55000000000000004">
      <c r="A11" s="5" t="s">
        <v>13</v>
      </c>
      <c r="B11" s="28" t="s">
        <v>82</v>
      </c>
      <c r="C11" s="6" t="s">
        <v>35</v>
      </c>
      <c r="D11" s="7">
        <v>4</v>
      </c>
      <c r="E11" s="8">
        <v>192264</v>
      </c>
      <c r="F11" s="8">
        <f>E11*D11</f>
        <v>769056</v>
      </c>
      <c r="G11" s="96"/>
      <c r="H11" s="88"/>
      <c r="I11" s="8">
        <f t="shared" si="0"/>
        <v>192264</v>
      </c>
      <c r="J11" s="9">
        <f t="shared" si="1"/>
        <v>769056</v>
      </c>
      <c r="K11" s="19"/>
    </row>
    <row r="12" spans="1:12" ht="57.6" customHeight="1" x14ac:dyDescent="0.55000000000000004">
      <c r="A12" s="5" t="s">
        <v>36</v>
      </c>
      <c r="B12" s="28" t="s">
        <v>83</v>
      </c>
      <c r="C12" s="6" t="s">
        <v>35</v>
      </c>
      <c r="D12" s="7">
        <v>1</v>
      </c>
      <c r="E12" s="8">
        <v>191079</v>
      </c>
      <c r="F12" s="8">
        <f>E12*D12</f>
        <v>191079</v>
      </c>
      <c r="G12" s="97"/>
      <c r="H12" s="89"/>
      <c r="I12" s="8">
        <f t="shared" si="0"/>
        <v>191079</v>
      </c>
      <c r="J12" s="9">
        <f t="shared" si="1"/>
        <v>191079</v>
      </c>
      <c r="K12" s="19"/>
    </row>
    <row r="13" spans="1:12" ht="34.799999999999997" customHeight="1" x14ac:dyDescent="0.55000000000000004">
      <c r="A13" s="23"/>
      <c r="B13" s="24"/>
      <c r="C13" s="25"/>
      <c r="D13" s="26"/>
      <c r="E13" s="27"/>
      <c r="F13" s="27">
        <f>SUM(F8:F12)</f>
        <v>3198724</v>
      </c>
      <c r="G13" s="27"/>
      <c r="H13" s="65"/>
      <c r="I13" s="27"/>
      <c r="J13" s="27">
        <f>SUM(J8:J12)</f>
        <v>3198724</v>
      </c>
      <c r="K13" s="19"/>
    </row>
    <row r="14" spans="1:12" ht="57.6" customHeight="1" x14ac:dyDescent="0.55000000000000004">
      <c r="A14" s="5" t="s">
        <v>33</v>
      </c>
      <c r="B14" s="28" t="s">
        <v>41</v>
      </c>
      <c r="C14" s="6" t="s">
        <v>35</v>
      </c>
      <c r="D14" s="7">
        <v>3</v>
      </c>
      <c r="E14" s="8">
        <v>5000</v>
      </c>
      <c r="F14" s="8">
        <f>E14*D14</f>
        <v>15000</v>
      </c>
      <c r="G14" s="95">
        <f>F19/F45</f>
        <v>2.2225099137832841E-2</v>
      </c>
      <c r="H14" s="87"/>
      <c r="I14" s="8">
        <f>E14-(E14*$H$14)</f>
        <v>5000</v>
      </c>
      <c r="J14" s="9">
        <f>I14*D14</f>
        <v>15000</v>
      </c>
      <c r="K14" s="19"/>
    </row>
    <row r="15" spans="1:12" ht="57.6" customHeight="1" x14ac:dyDescent="0.55000000000000004">
      <c r="A15" s="5" t="s">
        <v>37</v>
      </c>
      <c r="B15" s="28" t="s">
        <v>42</v>
      </c>
      <c r="C15" s="6" t="s">
        <v>35</v>
      </c>
      <c r="D15" s="7">
        <v>4</v>
      </c>
      <c r="E15" s="8">
        <v>5000</v>
      </c>
      <c r="F15" s="8">
        <f>E15*D15</f>
        <v>20000</v>
      </c>
      <c r="G15" s="96"/>
      <c r="H15" s="88"/>
      <c r="I15" s="8">
        <f t="shared" ref="I15:I18" si="2">E15-(E15*$H$14)</f>
        <v>5000</v>
      </c>
      <c r="J15" s="9">
        <f t="shared" ref="J15:J18" si="3">I15*D15</f>
        <v>20000</v>
      </c>
    </row>
    <row r="16" spans="1:12" ht="57.6" customHeight="1" x14ac:dyDescent="0.55000000000000004">
      <c r="A16" s="5" t="s">
        <v>38</v>
      </c>
      <c r="B16" s="28" t="s">
        <v>43</v>
      </c>
      <c r="C16" s="6" t="s">
        <v>35</v>
      </c>
      <c r="D16" s="7">
        <v>4</v>
      </c>
      <c r="E16" s="8">
        <v>5000</v>
      </c>
      <c r="F16" s="8">
        <f>E16*D16</f>
        <v>20000</v>
      </c>
      <c r="G16" s="96"/>
      <c r="H16" s="88"/>
      <c r="I16" s="8">
        <f t="shared" si="2"/>
        <v>5000</v>
      </c>
      <c r="J16" s="9">
        <f t="shared" si="3"/>
        <v>20000</v>
      </c>
    </row>
    <row r="17" spans="1:17" ht="57.45" customHeight="1" x14ac:dyDescent="0.55000000000000004">
      <c r="A17" s="5" t="s">
        <v>39</v>
      </c>
      <c r="B17" s="28" t="s">
        <v>44</v>
      </c>
      <c r="C17" s="6" t="s">
        <v>35</v>
      </c>
      <c r="D17" s="7">
        <v>4</v>
      </c>
      <c r="E17" s="8">
        <v>5000</v>
      </c>
      <c r="F17" s="8">
        <f>E17*D17</f>
        <v>20000</v>
      </c>
      <c r="G17" s="96"/>
      <c r="H17" s="88"/>
      <c r="I17" s="8">
        <f t="shared" si="2"/>
        <v>5000</v>
      </c>
      <c r="J17" s="9">
        <f t="shared" si="3"/>
        <v>20000</v>
      </c>
    </row>
    <row r="18" spans="1:17" ht="57.6" customHeight="1" x14ac:dyDescent="0.55000000000000004">
      <c r="A18" s="5" t="s">
        <v>40</v>
      </c>
      <c r="B18" s="28" t="s">
        <v>45</v>
      </c>
      <c r="C18" s="6" t="s">
        <v>35</v>
      </c>
      <c r="D18" s="7">
        <v>1</v>
      </c>
      <c r="E18" s="8">
        <v>5000</v>
      </c>
      <c r="F18" s="8">
        <f>E18*D18</f>
        <v>5000</v>
      </c>
      <c r="G18" s="97"/>
      <c r="H18" s="89"/>
      <c r="I18" s="8">
        <f t="shared" si="2"/>
        <v>5000</v>
      </c>
      <c r="J18" s="9">
        <f t="shared" si="3"/>
        <v>5000</v>
      </c>
    </row>
    <row r="19" spans="1:17" ht="34.799999999999997" customHeight="1" x14ac:dyDescent="0.55000000000000004">
      <c r="A19" s="23"/>
      <c r="B19" s="24"/>
      <c r="C19" s="25"/>
      <c r="D19" s="26"/>
      <c r="E19" s="27"/>
      <c r="F19" s="27">
        <f>SUM(F14:F18)</f>
        <v>80000</v>
      </c>
      <c r="G19" s="27"/>
      <c r="H19" s="65"/>
      <c r="I19" s="27"/>
      <c r="J19" s="27">
        <f>SUM(J14:J18)</f>
        <v>80000</v>
      </c>
      <c r="K19" s="19"/>
    </row>
    <row r="20" spans="1:17" s="15" customFormat="1" ht="36.6" customHeight="1" x14ac:dyDescent="0.55000000000000004">
      <c r="A20" s="10"/>
      <c r="B20" s="11"/>
      <c r="C20" s="11"/>
      <c r="D20" s="12"/>
      <c r="E20" s="13"/>
      <c r="F20" s="13"/>
      <c r="G20" s="13"/>
      <c r="H20" s="66"/>
      <c r="I20" s="14"/>
      <c r="J20" s="13"/>
      <c r="L20" s="2"/>
      <c r="M20" s="2"/>
      <c r="N20" s="2"/>
      <c r="O20" s="2"/>
      <c r="P20" s="2"/>
      <c r="Q20" s="2"/>
    </row>
    <row r="21" spans="1:17" ht="95.4" customHeight="1" x14ac:dyDescent="0.55000000000000004">
      <c r="A21" s="33" t="s">
        <v>0</v>
      </c>
      <c r="B21" s="35" t="s">
        <v>48</v>
      </c>
      <c r="C21" s="34" t="s">
        <v>4</v>
      </c>
      <c r="D21" s="34" t="s">
        <v>5</v>
      </c>
      <c r="E21" s="35" t="s">
        <v>77</v>
      </c>
      <c r="F21" s="35" t="s">
        <v>78</v>
      </c>
      <c r="G21" s="35" t="s">
        <v>19</v>
      </c>
      <c r="H21" s="67" t="s">
        <v>2</v>
      </c>
      <c r="I21" s="35" t="s">
        <v>8</v>
      </c>
      <c r="J21" s="35" t="s">
        <v>9</v>
      </c>
    </row>
    <row r="22" spans="1:17" ht="61.8" customHeight="1" x14ac:dyDescent="0.55000000000000004">
      <c r="A22" s="5" t="s">
        <v>14</v>
      </c>
      <c r="B22" s="28" t="s">
        <v>50</v>
      </c>
      <c r="C22" s="6" t="s">
        <v>6</v>
      </c>
      <c r="D22" s="7">
        <v>30</v>
      </c>
      <c r="E22" s="8">
        <v>557</v>
      </c>
      <c r="F22" s="8">
        <f>E22*D22</f>
        <v>16710</v>
      </c>
      <c r="G22" s="95">
        <f>F27/F45</f>
        <v>2.3211337912074175E-2</v>
      </c>
      <c r="H22" s="87"/>
      <c r="I22" s="8">
        <f>E22-(E22*$H$22)</f>
        <v>557</v>
      </c>
      <c r="J22" s="9">
        <f>I22*D22</f>
        <v>16710</v>
      </c>
      <c r="K22" s="19"/>
    </row>
    <row r="23" spans="1:17" ht="61.8" customHeight="1" x14ac:dyDescent="0.55000000000000004">
      <c r="A23" s="5" t="s">
        <v>15</v>
      </c>
      <c r="B23" s="28" t="s">
        <v>51</v>
      </c>
      <c r="C23" s="6" t="s">
        <v>6</v>
      </c>
      <c r="D23" s="7">
        <v>30</v>
      </c>
      <c r="E23" s="8">
        <v>557</v>
      </c>
      <c r="F23" s="8">
        <f t="shared" ref="F23:F26" si="4">E23*D23</f>
        <v>16710</v>
      </c>
      <c r="G23" s="96"/>
      <c r="H23" s="88"/>
      <c r="I23" s="8">
        <f t="shared" ref="I23:I26" si="5">E23-(E23*$H$22)</f>
        <v>557</v>
      </c>
      <c r="J23" s="9">
        <f t="shared" ref="J23:J26" si="6">I23*D23</f>
        <v>16710</v>
      </c>
      <c r="K23" s="19"/>
    </row>
    <row r="24" spans="1:17" ht="61.8" customHeight="1" x14ac:dyDescent="0.55000000000000004">
      <c r="A24" s="5" t="s">
        <v>16</v>
      </c>
      <c r="B24" s="28" t="s">
        <v>52</v>
      </c>
      <c r="C24" s="6" t="s">
        <v>6</v>
      </c>
      <c r="D24" s="7">
        <v>30</v>
      </c>
      <c r="E24" s="8">
        <v>557</v>
      </c>
      <c r="F24" s="8">
        <f t="shared" si="4"/>
        <v>16710</v>
      </c>
      <c r="G24" s="96"/>
      <c r="H24" s="88"/>
      <c r="I24" s="8">
        <f t="shared" si="5"/>
        <v>557</v>
      </c>
      <c r="J24" s="9">
        <f t="shared" si="6"/>
        <v>16710</v>
      </c>
      <c r="K24" s="19"/>
    </row>
    <row r="25" spans="1:17" ht="61.8" customHeight="1" x14ac:dyDescent="0.55000000000000004">
      <c r="A25" s="5" t="s">
        <v>17</v>
      </c>
      <c r="B25" s="28" t="s">
        <v>53</v>
      </c>
      <c r="C25" s="6" t="s">
        <v>6</v>
      </c>
      <c r="D25" s="7">
        <v>30</v>
      </c>
      <c r="E25" s="8">
        <v>557</v>
      </c>
      <c r="F25" s="8">
        <f t="shared" si="4"/>
        <v>16710</v>
      </c>
      <c r="G25" s="96"/>
      <c r="H25" s="88"/>
      <c r="I25" s="8">
        <f t="shared" si="5"/>
        <v>557</v>
      </c>
      <c r="J25" s="9">
        <f t="shared" si="6"/>
        <v>16710</v>
      </c>
      <c r="K25" s="19"/>
    </row>
    <row r="26" spans="1:17" ht="57.6" customHeight="1" x14ac:dyDescent="0.55000000000000004">
      <c r="A26" s="5" t="s">
        <v>46</v>
      </c>
      <c r="B26" s="28" t="s">
        <v>54</v>
      </c>
      <c r="C26" s="6" t="s">
        <v>6</v>
      </c>
      <c r="D26" s="7">
        <v>30</v>
      </c>
      <c r="E26" s="8">
        <v>557</v>
      </c>
      <c r="F26" s="8">
        <f t="shared" si="4"/>
        <v>16710</v>
      </c>
      <c r="G26" s="96"/>
      <c r="H26" s="89"/>
      <c r="I26" s="8">
        <f t="shared" si="5"/>
        <v>557</v>
      </c>
      <c r="J26" s="9">
        <f t="shared" si="6"/>
        <v>16710</v>
      </c>
      <c r="K26" s="19"/>
    </row>
    <row r="27" spans="1:17" s="15" customFormat="1" ht="36" customHeight="1" x14ac:dyDescent="0.55000000000000004">
      <c r="A27" s="20"/>
      <c r="B27" s="30"/>
      <c r="C27" s="21"/>
      <c r="D27" s="22"/>
      <c r="E27" s="27"/>
      <c r="F27" s="27">
        <f>SUM(F22:F26)</f>
        <v>83550</v>
      </c>
      <c r="G27" s="27"/>
      <c r="H27" s="68"/>
      <c r="I27" s="27"/>
      <c r="J27" s="27">
        <f>SUM(J22:J26)</f>
        <v>83550</v>
      </c>
    </row>
    <row r="28" spans="1:17" ht="61.8" customHeight="1" x14ac:dyDescent="0.55000000000000004">
      <c r="A28" s="5" t="s">
        <v>31</v>
      </c>
      <c r="B28" s="28" t="s">
        <v>55</v>
      </c>
      <c r="C28" s="6" t="s">
        <v>49</v>
      </c>
      <c r="D28" s="7">
        <v>600</v>
      </c>
      <c r="E28" s="8">
        <v>50</v>
      </c>
      <c r="F28" s="8">
        <f>E28*D28</f>
        <v>30000</v>
      </c>
      <c r="G28" s="95">
        <f>F33/F45</f>
        <v>3.542125175092109E-2</v>
      </c>
      <c r="H28" s="87"/>
      <c r="I28" s="8">
        <f>E28-(E28*$H$28)</f>
        <v>50</v>
      </c>
      <c r="J28" s="9">
        <f>I28*D28</f>
        <v>30000</v>
      </c>
    </row>
    <row r="29" spans="1:17" ht="61.8" customHeight="1" x14ac:dyDescent="0.55000000000000004">
      <c r="A29" s="5" t="s">
        <v>32</v>
      </c>
      <c r="B29" s="28" t="s">
        <v>56</v>
      </c>
      <c r="C29" s="6" t="s">
        <v>49</v>
      </c>
      <c r="D29" s="7">
        <v>600</v>
      </c>
      <c r="E29" s="8">
        <v>50</v>
      </c>
      <c r="F29" s="8">
        <f t="shared" ref="F29:F32" si="7">E29*D29</f>
        <v>30000</v>
      </c>
      <c r="G29" s="96"/>
      <c r="H29" s="88"/>
      <c r="I29" s="8">
        <f t="shared" ref="I29:I32" si="8">E29-(E29*$H$28)</f>
        <v>50</v>
      </c>
      <c r="J29" s="9">
        <f t="shared" ref="J29:J32" si="9">I29*D29</f>
        <v>30000</v>
      </c>
    </row>
    <row r="30" spans="1:17" ht="61.8" customHeight="1" x14ac:dyDescent="0.55000000000000004">
      <c r="A30" s="5" t="s">
        <v>60</v>
      </c>
      <c r="B30" s="28" t="s">
        <v>57</v>
      </c>
      <c r="C30" s="6" t="s">
        <v>49</v>
      </c>
      <c r="D30" s="7">
        <v>600</v>
      </c>
      <c r="E30" s="8">
        <v>50</v>
      </c>
      <c r="F30" s="8">
        <f t="shared" si="7"/>
        <v>30000</v>
      </c>
      <c r="G30" s="96"/>
      <c r="H30" s="88"/>
      <c r="I30" s="8">
        <f t="shared" si="8"/>
        <v>50</v>
      </c>
      <c r="J30" s="9">
        <f t="shared" si="9"/>
        <v>30000</v>
      </c>
    </row>
    <row r="31" spans="1:17" ht="61.8" customHeight="1" x14ac:dyDescent="0.55000000000000004">
      <c r="A31" s="5" t="s">
        <v>61</v>
      </c>
      <c r="B31" s="28" t="s">
        <v>58</v>
      </c>
      <c r="C31" s="6" t="s">
        <v>49</v>
      </c>
      <c r="D31" s="7">
        <v>600</v>
      </c>
      <c r="E31" s="8">
        <v>50</v>
      </c>
      <c r="F31" s="8">
        <f t="shared" si="7"/>
        <v>30000</v>
      </c>
      <c r="G31" s="96"/>
      <c r="H31" s="88"/>
      <c r="I31" s="8">
        <f t="shared" si="8"/>
        <v>50</v>
      </c>
      <c r="J31" s="9">
        <f t="shared" si="9"/>
        <v>30000</v>
      </c>
    </row>
    <row r="32" spans="1:17" ht="57.6" customHeight="1" x14ac:dyDescent="0.55000000000000004">
      <c r="A32" s="5" t="s">
        <v>62</v>
      </c>
      <c r="B32" s="28" t="s">
        <v>59</v>
      </c>
      <c r="C32" s="6" t="s">
        <v>49</v>
      </c>
      <c r="D32" s="7">
        <v>150</v>
      </c>
      <c r="E32" s="8">
        <v>50</v>
      </c>
      <c r="F32" s="8">
        <f t="shared" si="7"/>
        <v>7500</v>
      </c>
      <c r="G32" s="96"/>
      <c r="H32" s="89"/>
      <c r="I32" s="8">
        <f t="shared" si="8"/>
        <v>50</v>
      </c>
      <c r="J32" s="9">
        <f t="shared" si="9"/>
        <v>7500</v>
      </c>
      <c r="K32" s="19"/>
    </row>
    <row r="33" spans="1:12" s="15" customFormat="1" ht="36" customHeight="1" x14ac:dyDescent="0.55000000000000004">
      <c r="A33" s="20"/>
      <c r="B33" s="30"/>
      <c r="C33" s="21"/>
      <c r="D33" s="22"/>
      <c r="E33" s="27"/>
      <c r="F33" s="27">
        <f>SUM(F28:F32)</f>
        <v>127500</v>
      </c>
      <c r="G33" s="27"/>
      <c r="H33" s="68"/>
      <c r="I33" s="27"/>
      <c r="J33" s="27">
        <f>SUM(J28:J32)</f>
        <v>127500</v>
      </c>
    </row>
    <row r="35" spans="1:12" ht="86.4" x14ac:dyDescent="0.55000000000000004">
      <c r="A35" s="33" t="s">
        <v>0</v>
      </c>
      <c r="B35" s="35" t="s">
        <v>63</v>
      </c>
      <c r="C35" s="34" t="s">
        <v>4</v>
      </c>
      <c r="D35" s="34" t="s">
        <v>5</v>
      </c>
      <c r="E35" s="35" t="s">
        <v>77</v>
      </c>
      <c r="F35" s="35" t="s">
        <v>78</v>
      </c>
      <c r="G35" s="35" t="s">
        <v>19</v>
      </c>
      <c r="H35" s="67" t="s">
        <v>2</v>
      </c>
      <c r="I35" s="35" t="s">
        <v>8</v>
      </c>
      <c r="J35" s="35" t="s">
        <v>9</v>
      </c>
      <c r="K35" s="15"/>
    </row>
    <row r="36" spans="1:12" ht="115.5" customHeight="1" x14ac:dyDescent="0.55000000000000004">
      <c r="A36" s="17" t="s">
        <v>64</v>
      </c>
      <c r="B36" s="29" t="s">
        <v>74</v>
      </c>
      <c r="C36" s="18" t="s">
        <v>6</v>
      </c>
      <c r="D36" s="7">
        <v>108</v>
      </c>
      <c r="E36" s="8">
        <v>280</v>
      </c>
      <c r="F36" s="8">
        <f>E36*D36</f>
        <v>30240</v>
      </c>
      <c r="G36" s="95">
        <f>F42/F45</f>
        <v>3.0492836017106659E-2</v>
      </c>
      <c r="H36" s="87"/>
      <c r="I36" s="8">
        <f>E36-(E36*$H$36)</f>
        <v>280</v>
      </c>
      <c r="J36" s="9">
        <f>I36*D36</f>
        <v>30240</v>
      </c>
      <c r="K36" s="43"/>
    </row>
    <row r="37" spans="1:12" ht="115.5" customHeight="1" x14ac:dyDescent="0.55000000000000004">
      <c r="A37" s="17" t="s">
        <v>66</v>
      </c>
      <c r="B37" s="29" t="s">
        <v>68</v>
      </c>
      <c r="C37" s="18" t="s">
        <v>6</v>
      </c>
      <c r="D37" s="7">
        <v>216</v>
      </c>
      <c r="E37" s="8">
        <v>280</v>
      </c>
      <c r="F37" s="8">
        <f>E37*D37</f>
        <v>60480</v>
      </c>
      <c r="G37" s="96"/>
      <c r="H37" s="88"/>
      <c r="I37" s="8">
        <f t="shared" ref="I37:I41" si="10">E37-(E37*$H$36)</f>
        <v>280</v>
      </c>
      <c r="J37" s="9">
        <f>I37*D37</f>
        <v>60480</v>
      </c>
      <c r="K37" s="43"/>
    </row>
    <row r="38" spans="1:12" ht="115.5" customHeight="1" x14ac:dyDescent="0.55000000000000004">
      <c r="A38" s="17" t="s">
        <v>67</v>
      </c>
      <c r="B38" s="29" t="s">
        <v>69</v>
      </c>
      <c r="C38" s="18" t="s">
        <v>6</v>
      </c>
      <c r="D38" s="7">
        <v>58</v>
      </c>
      <c r="E38" s="8">
        <v>280</v>
      </c>
      <c r="F38" s="8">
        <f t="shared" ref="F38:F41" si="11">E38*D38</f>
        <v>16240</v>
      </c>
      <c r="G38" s="96"/>
      <c r="H38" s="88"/>
      <c r="I38" s="8">
        <f t="shared" si="10"/>
        <v>280</v>
      </c>
      <c r="J38" s="9">
        <f t="shared" ref="J38:J41" si="12">I38*D38</f>
        <v>16240</v>
      </c>
      <c r="K38" s="43"/>
    </row>
    <row r="39" spans="1:12" ht="115.5" customHeight="1" x14ac:dyDescent="0.55000000000000004">
      <c r="A39" s="17" t="s">
        <v>65</v>
      </c>
      <c r="B39" s="29" t="s">
        <v>74</v>
      </c>
      <c r="C39" s="18" t="s">
        <v>6</v>
      </c>
      <c r="D39" s="7">
        <v>2</v>
      </c>
      <c r="E39" s="8">
        <v>350</v>
      </c>
      <c r="F39" s="8">
        <f t="shared" ref="F39" si="13">E39*D39</f>
        <v>700</v>
      </c>
      <c r="G39" s="96"/>
      <c r="H39" s="88"/>
      <c r="I39" s="8">
        <f t="shared" si="10"/>
        <v>350</v>
      </c>
      <c r="J39" s="9">
        <f t="shared" ref="J39" si="14">I39*D39</f>
        <v>700</v>
      </c>
      <c r="K39" s="43"/>
    </row>
    <row r="40" spans="1:12" ht="115.5" customHeight="1" x14ac:dyDescent="0.55000000000000004">
      <c r="A40" s="17" t="s">
        <v>72</v>
      </c>
      <c r="B40" s="29" t="s">
        <v>70</v>
      </c>
      <c r="C40" s="18" t="s">
        <v>6</v>
      </c>
      <c r="D40" s="7">
        <v>4</v>
      </c>
      <c r="E40" s="8">
        <v>350</v>
      </c>
      <c r="F40" s="8">
        <f t="shared" si="11"/>
        <v>1400</v>
      </c>
      <c r="G40" s="96"/>
      <c r="H40" s="88"/>
      <c r="I40" s="8">
        <f t="shared" si="10"/>
        <v>350</v>
      </c>
      <c r="J40" s="9">
        <f t="shared" si="12"/>
        <v>1400</v>
      </c>
      <c r="K40" s="15"/>
    </row>
    <row r="41" spans="1:12" ht="115.5" customHeight="1" x14ac:dyDescent="0.55000000000000004">
      <c r="A41" s="17" t="s">
        <v>73</v>
      </c>
      <c r="B41" s="29" t="s">
        <v>71</v>
      </c>
      <c r="C41" s="18" t="s">
        <v>6</v>
      </c>
      <c r="D41" s="7">
        <v>2</v>
      </c>
      <c r="E41" s="8">
        <v>350</v>
      </c>
      <c r="F41" s="8">
        <f t="shared" si="11"/>
        <v>700</v>
      </c>
      <c r="G41" s="97"/>
      <c r="H41" s="89"/>
      <c r="I41" s="8">
        <f t="shared" si="10"/>
        <v>350</v>
      </c>
      <c r="J41" s="9">
        <f t="shared" si="12"/>
        <v>700</v>
      </c>
      <c r="K41" s="15"/>
    </row>
    <row r="42" spans="1:12" ht="41.4" customHeight="1" x14ac:dyDescent="0.55000000000000004">
      <c r="A42" s="36"/>
      <c r="B42" s="36"/>
      <c r="C42" s="36"/>
      <c r="D42" s="36"/>
      <c r="E42" s="27"/>
      <c r="F42" s="62">
        <f>SUM(F36:F41)</f>
        <v>109760</v>
      </c>
      <c r="G42" s="37"/>
      <c r="H42" s="69"/>
      <c r="I42" s="27"/>
      <c r="J42" s="38">
        <f>SUM(J37:J41)</f>
        <v>79520</v>
      </c>
    </row>
    <row r="43" spans="1:12" ht="23.4" customHeight="1" x14ac:dyDescent="0.55000000000000004">
      <c r="A43" s="40"/>
      <c r="B43" s="40"/>
      <c r="C43" s="40"/>
      <c r="D43" s="40"/>
      <c r="E43" s="39"/>
      <c r="F43" s="41"/>
      <c r="G43" s="41"/>
      <c r="H43" s="70"/>
      <c r="I43" s="39"/>
      <c r="J43" s="39"/>
      <c r="K43" s="15"/>
      <c r="L43" s="15"/>
    </row>
    <row r="44" spans="1:12" s="15" customFormat="1" ht="19.2" customHeight="1" thickBot="1" x14ac:dyDescent="0.6">
      <c r="A44" s="10"/>
      <c r="B44" s="31"/>
      <c r="C44" s="12"/>
      <c r="D44" s="32"/>
      <c r="E44" s="39"/>
      <c r="F44" s="39"/>
      <c r="G44" s="39"/>
      <c r="H44" s="66"/>
      <c r="I44" s="39"/>
      <c r="J44" s="39"/>
    </row>
    <row r="45" spans="1:12" ht="78" customHeight="1" x14ac:dyDescent="0.55000000000000004">
      <c r="A45" s="90" t="s">
        <v>18</v>
      </c>
      <c r="B45" s="91"/>
      <c r="C45" s="91"/>
      <c r="D45" s="91"/>
      <c r="E45" s="92"/>
      <c r="F45" s="44">
        <f>F13+F19+F27+F33+F42</f>
        <v>3599534</v>
      </c>
      <c r="G45" s="15"/>
      <c r="H45" s="71"/>
      <c r="I45" s="15"/>
      <c r="J45" s="43"/>
      <c r="K45" s="15"/>
    </row>
    <row r="46" spans="1:12" s="15" customFormat="1" ht="11.4" customHeight="1" x14ac:dyDescent="0.55000000000000004">
      <c r="A46" s="45"/>
      <c r="B46" s="2"/>
      <c r="C46" s="2"/>
      <c r="D46" s="2"/>
      <c r="E46" s="2"/>
      <c r="F46" s="46"/>
      <c r="H46" s="71"/>
    </row>
    <row r="47" spans="1:12" s="15" customFormat="1" ht="87" customHeight="1" x14ac:dyDescent="0.55000000000000004">
      <c r="A47" s="98" t="s">
        <v>20</v>
      </c>
      <c r="B47" s="99"/>
      <c r="C47" s="99"/>
      <c r="D47" s="99"/>
      <c r="E47" s="99"/>
      <c r="F47" s="51">
        <f>H8*G8+H14*G14+H22*G22+H28*G28+H36*G36</f>
        <v>0</v>
      </c>
      <c r="H47" s="72"/>
    </row>
    <row r="48" spans="1:12" s="15" customFormat="1" ht="15" customHeight="1" x14ac:dyDescent="0.55000000000000004">
      <c r="A48" s="47"/>
      <c r="B48" s="39"/>
      <c r="C48" s="39"/>
      <c r="D48" s="39"/>
      <c r="E48" s="39"/>
      <c r="F48" s="48"/>
      <c r="G48" s="39"/>
      <c r="H48" s="73"/>
    </row>
    <row r="49" spans="1:11" s="15" customFormat="1" ht="87" customHeight="1" x14ac:dyDescent="0.55000000000000004">
      <c r="A49" s="100" t="s">
        <v>21</v>
      </c>
      <c r="B49" s="101"/>
      <c r="C49" s="101"/>
      <c r="D49" s="101"/>
      <c r="E49" s="101"/>
      <c r="F49" s="49">
        <f>F45-(F45*F47)</f>
        <v>3599534</v>
      </c>
      <c r="G49" s="39"/>
      <c r="H49" s="73"/>
      <c r="I49" s="39"/>
      <c r="J49" s="39"/>
    </row>
    <row r="50" spans="1:11" s="15" customFormat="1" ht="15" customHeight="1" x14ac:dyDescent="0.55000000000000004">
      <c r="A50" s="45"/>
      <c r="B50" s="2"/>
      <c r="C50" s="2"/>
      <c r="D50" s="2"/>
      <c r="E50" s="2"/>
      <c r="F50" s="46"/>
      <c r="G50" s="2"/>
      <c r="H50" s="74"/>
      <c r="I50" s="39"/>
      <c r="J50" s="39"/>
    </row>
    <row r="51" spans="1:11" ht="82.8" customHeight="1" x14ac:dyDescent="0.55000000000000004">
      <c r="A51" s="93" t="s">
        <v>1</v>
      </c>
      <c r="B51" s="94"/>
      <c r="C51" s="94"/>
      <c r="D51" s="94"/>
      <c r="E51" s="94"/>
      <c r="F51" s="49">
        <v>922.12</v>
      </c>
      <c r="I51" s="19"/>
      <c r="J51" s="42"/>
    </row>
    <row r="52" spans="1:11" ht="30" customHeight="1" x14ac:dyDescent="0.55000000000000004">
      <c r="A52" s="45"/>
      <c r="F52" s="46"/>
      <c r="I52" s="19"/>
      <c r="J52" s="42"/>
    </row>
    <row r="53" spans="1:11" ht="60" customHeight="1" thickBot="1" x14ac:dyDescent="0.6">
      <c r="A53" s="85" t="s">
        <v>75</v>
      </c>
      <c r="B53" s="86"/>
      <c r="C53" s="86"/>
      <c r="D53" s="86"/>
      <c r="E53" s="86"/>
      <c r="F53" s="50">
        <f>F49+F51</f>
        <v>3600456.12</v>
      </c>
      <c r="I53" s="19"/>
    </row>
    <row r="54" spans="1:11" ht="15" customHeight="1" thickBot="1" x14ac:dyDescent="0.6">
      <c r="A54" s="16"/>
      <c r="B54" s="16"/>
      <c r="C54" s="16"/>
      <c r="D54" s="16"/>
      <c r="E54" s="16"/>
      <c r="F54" s="16"/>
      <c r="G54" s="16"/>
      <c r="H54" s="75"/>
      <c r="I54" s="16"/>
      <c r="J54" s="16"/>
      <c r="K54" s="16"/>
    </row>
    <row r="55" spans="1:11" ht="91.2" customHeight="1" x14ac:dyDescent="0.55000000000000004">
      <c r="A55" s="104" t="s">
        <v>23</v>
      </c>
      <c r="B55" s="105"/>
      <c r="C55" s="105"/>
      <c r="D55" s="105"/>
      <c r="E55" s="105"/>
      <c r="F55" s="106"/>
      <c r="G55" s="16"/>
      <c r="H55" s="75"/>
      <c r="I55" s="16"/>
      <c r="J55" s="16"/>
      <c r="K55" s="16"/>
    </row>
    <row r="56" spans="1:11" ht="101.55" customHeight="1" x14ac:dyDescent="0.55000000000000004">
      <c r="A56" s="107" t="s">
        <v>24</v>
      </c>
      <c r="B56" s="108"/>
      <c r="C56" s="108"/>
      <c r="D56" s="108"/>
      <c r="E56" s="109"/>
      <c r="F56" s="52"/>
      <c r="G56" s="16"/>
      <c r="H56" s="75"/>
      <c r="I56" s="16"/>
      <c r="J56" s="16"/>
      <c r="K56" s="16"/>
    </row>
    <row r="57" spans="1:11" ht="18" customHeight="1" x14ac:dyDescent="0.55000000000000004">
      <c r="A57" s="53"/>
      <c r="B57" s="16"/>
      <c r="C57" s="16"/>
      <c r="D57" s="16"/>
      <c r="E57" s="16"/>
      <c r="F57" s="54"/>
      <c r="G57" s="16"/>
      <c r="H57" s="75"/>
      <c r="I57" s="16"/>
      <c r="J57" s="16"/>
      <c r="K57" s="16"/>
    </row>
    <row r="58" spans="1:11" ht="51.6" customHeight="1" x14ac:dyDescent="0.55000000000000004">
      <c r="A58" s="110" t="s">
        <v>26</v>
      </c>
      <c r="B58" s="111"/>
      <c r="C58" s="111"/>
      <c r="D58" s="111"/>
      <c r="E58" s="111"/>
      <c r="F58" s="55" t="s">
        <v>22</v>
      </c>
      <c r="G58" s="16"/>
      <c r="H58" s="75"/>
      <c r="I58" s="16"/>
      <c r="J58" s="16"/>
      <c r="K58" s="16"/>
    </row>
    <row r="59" spans="1:11" ht="40.200000000000003" customHeight="1" x14ac:dyDescent="0.55000000000000004">
      <c r="A59" s="112" t="s">
        <v>25</v>
      </c>
      <c r="B59" s="113"/>
      <c r="C59" s="113"/>
      <c r="D59" s="113"/>
      <c r="E59" s="114"/>
      <c r="F59" s="56"/>
      <c r="G59" s="16"/>
      <c r="H59" s="75"/>
      <c r="I59" s="16"/>
      <c r="J59" s="16"/>
      <c r="K59" s="16"/>
    </row>
    <row r="60" spans="1:11" ht="142.80000000000001" customHeight="1" thickBot="1" x14ac:dyDescent="0.6">
      <c r="A60" s="115" t="s">
        <v>27</v>
      </c>
      <c r="B60" s="116"/>
      <c r="C60" s="116"/>
      <c r="D60" s="116"/>
      <c r="E60" s="116"/>
      <c r="F60" s="57"/>
      <c r="G60" s="16"/>
      <c r="H60" s="75"/>
      <c r="I60" s="16"/>
      <c r="J60" s="16"/>
      <c r="K60" s="16"/>
    </row>
    <row r="61" spans="1:11" x14ac:dyDescent="0.55000000000000004">
      <c r="A61" s="16"/>
      <c r="B61" s="16"/>
      <c r="C61" s="16"/>
      <c r="D61" s="16"/>
      <c r="E61" s="16"/>
      <c r="F61" s="16"/>
      <c r="G61" s="16"/>
      <c r="H61" s="75"/>
      <c r="I61" s="16"/>
      <c r="J61" s="16"/>
      <c r="K61" s="16"/>
    </row>
    <row r="62" spans="1:11" x14ac:dyDescent="0.55000000000000004">
      <c r="A62" s="16"/>
      <c r="B62" s="16"/>
      <c r="C62" s="16"/>
      <c r="D62" s="16"/>
      <c r="E62" s="16"/>
      <c r="F62" s="16"/>
      <c r="G62" s="16"/>
      <c r="H62" s="75"/>
      <c r="I62" s="16"/>
      <c r="J62" s="16"/>
      <c r="K62" s="16"/>
    </row>
    <row r="63" spans="1:11" ht="196.8" customHeight="1" x14ac:dyDescent="0.55000000000000004">
      <c r="A63" s="102" t="s">
        <v>76</v>
      </c>
      <c r="B63" s="102"/>
      <c r="C63" s="102"/>
      <c r="D63" s="102"/>
      <c r="E63" s="102"/>
      <c r="F63" s="102"/>
      <c r="G63" s="16"/>
      <c r="H63" s="75"/>
      <c r="I63" s="16"/>
      <c r="J63" s="16"/>
      <c r="K63" s="16"/>
    </row>
    <row r="64" spans="1:11" ht="28.8" customHeight="1" x14ac:dyDescent="0.55000000000000004">
      <c r="A64" s="16"/>
      <c r="B64" s="16"/>
      <c r="C64" s="16"/>
      <c r="D64" s="16"/>
      <c r="E64" s="16"/>
      <c r="F64" s="16"/>
      <c r="G64" s="16"/>
      <c r="H64" s="75"/>
      <c r="I64" s="16"/>
      <c r="J64" s="16"/>
      <c r="K64" s="16"/>
    </row>
    <row r="65" spans="1:11" ht="82.8" customHeight="1" x14ac:dyDescent="0.55000000000000004">
      <c r="A65" s="103" t="s">
        <v>28</v>
      </c>
      <c r="B65" s="103"/>
      <c r="C65" s="103"/>
      <c r="D65" s="103"/>
      <c r="E65" s="103"/>
      <c r="F65" s="103"/>
      <c r="G65" s="16"/>
      <c r="H65" s="75"/>
      <c r="I65" s="16"/>
      <c r="J65" s="16"/>
      <c r="K65" s="16"/>
    </row>
    <row r="68" spans="1:11" x14ac:dyDescent="0.55000000000000004">
      <c r="A68" s="59"/>
      <c r="B68" s="60"/>
      <c r="C68" s="61"/>
    </row>
    <row r="69" spans="1:11" x14ac:dyDescent="0.55000000000000004">
      <c r="A69" s="58"/>
      <c r="C69" s="19"/>
    </row>
    <row r="70" spans="1:11" x14ac:dyDescent="0.55000000000000004">
      <c r="A70" s="58"/>
      <c r="C70" s="19"/>
    </row>
    <row r="71" spans="1:11" x14ac:dyDescent="0.55000000000000004">
      <c r="A71" s="58"/>
      <c r="C71" s="19"/>
    </row>
    <row r="72" spans="1:11" x14ac:dyDescent="0.55000000000000004">
      <c r="A72" s="58"/>
      <c r="C72" s="19"/>
    </row>
    <row r="73" spans="1:11" x14ac:dyDescent="0.55000000000000004">
      <c r="A73" s="58"/>
    </row>
    <row r="74" spans="1:11" x14ac:dyDescent="0.55000000000000004">
      <c r="A74" s="58">
        <v>30940</v>
      </c>
    </row>
    <row r="76" spans="1:11" x14ac:dyDescent="0.55000000000000004">
      <c r="A76" s="58"/>
    </row>
    <row r="77" spans="1:11" x14ac:dyDescent="0.55000000000000004">
      <c r="A77" s="58"/>
    </row>
    <row r="78" spans="1:11" x14ac:dyDescent="0.55000000000000004">
      <c r="A78" s="58">
        <v>61880</v>
      </c>
    </row>
    <row r="80" spans="1:11" x14ac:dyDescent="0.55000000000000004">
      <c r="A80" s="58"/>
    </row>
    <row r="81" spans="1:1" x14ac:dyDescent="0.55000000000000004">
      <c r="A81" s="58"/>
    </row>
    <row r="82" spans="1:1" x14ac:dyDescent="0.55000000000000004">
      <c r="A82" s="58">
        <v>16940</v>
      </c>
    </row>
    <row r="84" spans="1:1" x14ac:dyDescent="0.55000000000000004">
      <c r="A84" s="58">
        <f>SUM(A68:B82)</f>
        <v>109760</v>
      </c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F56:F60" name="Intervallo3"/>
    <protectedRange sqref="H8:H42" name="Intervallo2"/>
    <protectedRange sqref="A4" name="Intervallo1"/>
  </protectedRanges>
  <mergeCells count="25">
    <mergeCell ref="H36:H41"/>
    <mergeCell ref="H28:H32"/>
    <mergeCell ref="A63:F63"/>
    <mergeCell ref="A65:F65"/>
    <mergeCell ref="A55:F55"/>
    <mergeCell ref="A56:E56"/>
    <mergeCell ref="A58:E58"/>
    <mergeCell ref="A59:E59"/>
    <mergeCell ref="A60:E60"/>
    <mergeCell ref="A2:J2"/>
    <mergeCell ref="A4:J4"/>
    <mergeCell ref="A3:J3"/>
    <mergeCell ref="A53:E53"/>
    <mergeCell ref="H8:H12"/>
    <mergeCell ref="A45:E45"/>
    <mergeCell ref="A51:E51"/>
    <mergeCell ref="G8:G12"/>
    <mergeCell ref="A47:E47"/>
    <mergeCell ref="A49:E49"/>
    <mergeCell ref="G14:G18"/>
    <mergeCell ref="H14:H18"/>
    <mergeCell ref="G22:G26"/>
    <mergeCell ref="H22:H26"/>
    <mergeCell ref="G28:G32"/>
    <mergeCell ref="G36:G41"/>
  </mergeCells>
  <phoneticPr fontId="2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OE</vt:lpstr>
      <vt:lpstr>OE!Area_stampa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Colantoni, Alessia</cp:lastModifiedBy>
  <cp:revision/>
  <dcterms:created xsi:type="dcterms:W3CDTF">2019-10-14T14:08:39Z</dcterms:created>
  <dcterms:modified xsi:type="dcterms:W3CDTF">2025-08-04T12:08:14Z</dcterms:modified>
  <cp:category/>
  <cp:contentStatus/>
</cp:coreProperties>
</file>